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Ortiz\Downloads\"/>
    </mc:Choice>
  </mc:AlternateContent>
  <xr:revisionPtr revIDLastSave="0" documentId="13_ncr:1_{249D958E-2E98-4A2A-A3EC-42C8C215B3B1}" xr6:coauthVersionLast="47" xr6:coauthVersionMax="47" xr10:uidLastSave="{00000000-0000-0000-0000-000000000000}"/>
  <bookViews>
    <workbookView xWindow="-110" yWindow="-110" windowWidth="19420" windowHeight="10300" xr2:uid="{DF63FB4B-D413-4C10-9C0E-B7CE9374900B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Sheet1!$A:$F,Sheet1!$1:$1</definedName>
    <definedName name="QB_COLUMN_29" localSheetId="0" hidden="1">Sheet1!$G$1</definedName>
    <definedName name="QB_DATA_0" localSheetId="0" hidden="1">Sheet1!$6:$6,Sheet1!$7:$7,Sheet1!$8:$8,Sheet1!$9:$9,Sheet1!$10:$10,Sheet1!$12:$12,Sheet1!$14:$14,Sheet1!$15:$15,Sheet1!$18:$18,Sheet1!$19:$19,Sheet1!$20:$20,Sheet1!$23:$23,Sheet1!$25:$25,Sheet1!$26:$26,Sheet1!$27:$27,Sheet1!$29:$29</definedName>
    <definedName name="QB_DATA_1" localSheetId="0" hidden="1">Sheet1!$31:$31,Sheet1!$33:$33,Sheet1!$34:$34,Sheet1!$36:$36,Sheet1!$39:$39,Sheet1!$40:$40,Sheet1!$42:$42,Sheet1!$43:$43,Sheet1!$45:$45,Sheet1!$49:$49,Sheet1!$50:$50,Sheet1!$51:$51,Sheet1!$52:$52,Sheet1!$53:$53,Sheet1!$57:$57,Sheet1!$58:$58</definedName>
    <definedName name="QB_DATA_2" localSheetId="0" hidden="1">Sheet1!$60:$60,Sheet1!$67:$67,Sheet1!$70:$70,Sheet1!$73:$73,Sheet1!$74:$74,Sheet1!$75:$75,Sheet1!$76:$76,Sheet1!$80:$80,Sheet1!$81:$81,Sheet1!$83:$83,Sheet1!$84:$84,Sheet1!$85:$85,Sheet1!$90:$90,Sheet1!$91:$91,Sheet1!$92:$92</definedName>
    <definedName name="QB_FORMULA_0" localSheetId="0" hidden="1">Sheet1!$G$11,Sheet1!$G$16,Sheet1!$G$21,Sheet1!$G$28,Sheet1!$G$32,Sheet1!$G$35,Sheet1!$G$37,Sheet1!$G$44,Sheet1!$G$46,Sheet1!$G$47,Sheet1!$G$54,Sheet1!$G$59,Sheet1!$G$61,Sheet1!$G$62,Sheet1!$G$68,Sheet1!$G$71</definedName>
    <definedName name="QB_FORMULA_1" localSheetId="0" hidden="1">Sheet1!$G$77,Sheet1!$G$78,Sheet1!$G$86,Sheet1!$G$87,Sheet1!$G$88,Sheet1!$G$93,Sheet1!$G$94</definedName>
    <definedName name="QB_ROW_1" localSheetId="0" hidden="1">Sheet1!$A$2</definedName>
    <definedName name="QB_ROW_1000240" localSheetId="0" hidden="1">Sheet1!$E$23</definedName>
    <definedName name="QB_ROW_1001040" localSheetId="0" hidden="1">Sheet1!$E$24</definedName>
    <definedName name="QB_ROW_1001340" localSheetId="0" hidden="1">Sheet1!$E$28</definedName>
    <definedName name="QB_ROW_1002250" localSheetId="0" hidden="1">Sheet1!$F$27</definedName>
    <definedName name="QB_ROW_10031" localSheetId="0" hidden="1">Sheet1!$D$66</definedName>
    <definedName name="QB_ROW_1008250" localSheetId="0" hidden="1">Sheet1!$F$26</definedName>
    <definedName name="QB_ROW_1009250" localSheetId="0" hidden="1">Sheet1!$F$25</definedName>
    <definedName name="QB_ROW_1010240" localSheetId="0" hidden="1">Sheet1!$E$33</definedName>
    <definedName name="QB_ROW_1011" localSheetId="0" hidden="1">Sheet1!$B$3</definedName>
    <definedName name="QB_ROW_1011340" localSheetId="0" hidden="1">Sheet1!$E$34</definedName>
    <definedName name="QB_ROW_1027240" localSheetId="0" hidden="1">Sheet1!$E$73</definedName>
    <definedName name="QB_ROW_1030240" localSheetId="0" hidden="1">Sheet1!$E$29</definedName>
    <definedName name="QB_ROW_10331" localSheetId="0" hidden="1">Sheet1!$D$68</definedName>
    <definedName name="QB_ROW_1045240" localSheetId="0" hidden="1">Sheet1!$E$19</definedName>
    <definedName name="QB_ROW_1061240" localSheetId="0" hidden="1">Sheet1!$E$84</definedName>
    <definedName name="QB_ROW_1062240" localSheetId="0" hidden="1">Sheet1!$E$83</definedName>
    <definedName name="QB_ROW_1072240" localSheetId="0" hidden="1">Sheet1!$E$70</definedName>
    <definedName name="QB_ROW_1079040" localSheetId="0" hidden="1">Sheet1!$E$30</definedName>
    <definedName name="QB_ROW_1079340" localSheetId="0" hidden="1">Sheet1!$E$32</definedName>
    <definedName name="QB_ROW_1080250" localSheetId="0" hidden="1">Sheet1!$F$31</definedName>
    <definedName name="QB_ROW_1092220" localSheetId="0" hidden="1">Sheet1!$C$60</definedName>
    <definedName name="QB_ROW_1093230" localSheetId="0" hidden="1">Sheet1!$D$81</definedName>
    <definedName name="QB_ROW_11031" localSheetId="0" hidden="1">Sheet1!$D$69</definedName>
    <definedName name="QB_ROW_1115020" localSheetId="0" hidden="1">Sheet1!$C$56</definedName>
    <definedName name="QB_ROW_1115230" localSheetId="0" hidden="1">Sheet1!$D$58</definedName>
    <definedName name="QB_ROW_1115320" localSheetId="0" hidden="1">Sheet1!$C$59</definedName>
    <definedName name="QB_ROW_1116230" localSheetId="0" hidden="1">Sheet1!$D$80</definedName>
    <definedName name="QB_ROW_1118230" localSheetId="0" hidden="1">Sheet1!$D$39</definedName>
    <definedName name="QB_ROW_1120240" localSheetId="0" hidden="1">Sheet1!$E$14</definedName>
    <definedName name="QB_ROW_1122240" localSheetId="0" hidden="1">Sheet1!$E$18</definedName>
    <definedName name="QB_ROW_1128230" localSheetId="0" hidden="1">Sheet1!$D$57</definedName>
    <definedName name="QB_ROW_11331" localSheetId="0" hidden="1">Sheet1!$D$71</definedName>
    <definedName name="QB_ROW_12031" localSheetId="0" hidden="1">Sheet1!$D$72</definedName>
    <definedName name="QB_ROW_1220" localSheetId="0" hidden="1">Sheet1!$C$90</definedName>
    <definedName name="QB_ROW_12331" localSheetId="0" hidden="1">Sheet1!$D$77</definedName>
    <definedName name="QB_ROW_13021" localSheetId="0" hidden="1">Sheet1!$C$79</definedName>
    <definedName name="QB_ROW_1311" localSheetId="0" hidden="1">Sheet1!$B$47</definedName>
    <definedName name="QB_ROW_13321" localSheetId="0" hidden="1">Sheet1!$C$87</definedName>
    <definedName name="QB_ROW_14011" localSheetId="0" hidden="1">Sheet1!$B$89</definedName>
    <definedName name="QB_ROW_14311" localSheetId="0" hidden="1">Sheet1!$B$93</definedName>
    <definedName name="QB_ROW_17221" localSheetId="0" hidden="1">Sheet1!$C$92</definedName>
    <definedName name="QB_ROW_2021" localSheetId="0" hidden="1">Sheet1!$C$4</definedName>
    <definedName name="QB_ROW_2321" localSheetId="0" hidden="1">Sheet1!$C$37</definedName>
    <definedName name="QB_ROW_301" localSheetId="0" hidden="1">Sheet1!$A$62</definedName>
    <definedName name="QB_ROW_4021" localSheetId="0" hidden="1">Sheet1!$C$38</definedName>
    <definedName name="QB_ROW_4220" localSheetId="0" hidden="1">Sheet1!$C$91</definedName>
    <definedName name="QB_ROW_4321" localSheetId="0" hidden="1">Sheet1!$C$46</definedName>
    <definedName name="QB_ROW_44230" localSheetId="0" hidden="1">Sheet1!$D$36</definedName>
    <definedName name="QB_ROW_5011" localSheetId="0" hidden="1">Sheet1!$B$48</definedName>
    <definedName name="QB_ROW_5311" localSheetId="0" hidden="1">Sheet1!$B$54</definedName>
    <definedName name="QB_ROW_6011" localSheetId="0" hidden="1">Sheet1!$B$55</definedName>
    <definedName name="QB_ROW_62230" localSheetId="0" hidden="1">Sheet1!$D$45</definedName>
    <definedName name="QB_ROW_6311" localSheetId="0" hidden="1">Sheet1!$B$61</definedName>
    <definedName name="QB_ROW_7001" localSheetId="0" hidden="1">Sheet1!$A$63</definedName>
    <definedName name="QB_ROW_7301" localSheetId="0" hidden="1">Sheet1!$A$94</definedName>
    <definedName name="QB_ROW_767240" localSheetId="0" hidden="1">Sheet1!$E$74</definedName>
    <definedName name="QB_ROW_79220" localSheetId="0" hidden="1">Sheet1!$C$51</definedName>
    <definedName name="QB_ROW_8011" localSheetId="0" hidden="1">Sheet1!$B$64</definedName>
    <definedName name="QB_ROW_80220" localSheetId="0" hidden="1">Sheet1!$C$52</definedName>
    <definedName name="QB_ROW_81220" localSheetId="0" hidden="1">Sheet1!$C$53</definedName>
    <definedName name="QB_ROW_813220" localSheetId="0" hidden="1">Sheet1!$C$49</definedName>
    <definedName name="QB_ROW_820240" localSheetId="0" hidden="1">Sheet1!$E$10</definedName>
    <definedName name="QB_ROW_821240" localSheetId="0" hidden="1">Sheet1!$E$7</definedName>
    <definedName name="QB_ROW_824030" localSheetId="0" hidden="1">Sheet1!$D$82</definedName>
    <definedName name="QB_ROW_824240" localSheetId="0" hidden="1">Sheet1!$E$85</definedName>
    <definedName name="QB_ROW_824330" localSheetId="0" hidden="1">Sheet1!$D$86</definedName>
    <definedName name="QB_ROW_827030" localSheetId="0" hidden="1">Sheet1!$D$5</definedName>
    <definedName name="QB_ROW_827330" localSheetId="0" hidden="1">Sheet1!$D$11</definedName>
    <definedName name="QB_ROW_828240" localSheetId="0" hidden="1">Sheet1!$E$6</definedName>
    <definedName name="QB_ROW_829240" localSheetId="0" hidden="1">Sheet1!$E$8</definedName>
    <definedName name="QB_ROW_830240" localSheetId="0" hidden="1">Sheet1!$E$9</definedName>
    <definedName name="QB_ROW_8311" localSheetId="0" hidden="1">Sheet1!$B$88</definedName>
    <definedName name="QB_ROW_847220" localSheetId="0" hidden="1">Sheet1!$C$50</definedName>
    <definedName name="QB_ROW_86240" localSheetId="0" hidden="1">Sheet1!$E$67</definedName>
    <definedName name="QB_ROW_9021" localSheetId="0" hidden="1">Sheet1!$C$65</definedName>
    <definedName name="QB_ROW_905230" localSheetId="0" hidden="1">Sheet1!$D$40</definedName>
    <definedName name="QB_ROW_91240" localSheetId="0" hidden="1">Sheet1!$E$75</definedName>
    <definedName name="QB_ROW_9321" localSheetId="0" hidden="1">Sheet1!$C$78</definedName>
    <definedName name="QB_ROW_93240" localSheetId="0" hidden="1">Sheet1!$E$76</definedName>
    <definedName name="QB_ROW_941030" localSheetId="0" hidden="1">Sheet1!$D$41</definedName>
    <definedName name="QB_ROW_941240" localSheetId="0" hidden="1">Sheet1!$E$43</definedName>
    <definedName name="QB_ROW_941330" localSheetId="0" hidden="1">Sheet1!$D$44</definedName>
    <definedName name="QB_ROW_943240" localSheetId="0" hidden="1">Sheet1!$E$42</definedName>
    <definedName name="QB_ROW_994030" localSheetId="0" hidden="1">Sheet1!$D$22</definedName>
    <definedName name="QB_ROW_994330" localSheetId="0" hidden="1">Sheet1!$D$35</definedName>
    <definedName name="QB_ROW_995030" localSheetId="0" hidden="1">Sheet1!$D$17</definedName>
    <definedName name="QB_ROW_995330" localSheetId="0" hidden="1">Sheet1!$D$21</definedName>
    <definedName name="QB_ROW_996330" localSheetId="0" hidden="1">Sheet1!$D$12</definedName>
    <definedName name="QB_ROW_997030" localSheetId="0" hidden="1">Sheet1!$D$13</definedName>
    <definedName name="QB_ROW_997240" localSheetId="0" hidden="1">Sheet1!$E$15</definedName>
    <definedName name="QB_ROW_997330" localSheetId="0" hidden="1">Sheet1!$D$16</definedName>
    <definedName name="QB_ROW_998240" localSheetId="0" hidden="1">Sheet1!$E$20</definedName>
    <definedName name="QBCANSUPPORTUPDATE" localSheetId="0">TRUE</definedName>
    <definedName name="QBCOMPANYFILENAME" localSheetId="0">"C:\Users\Public\Documents\Intuit\QuickBooks\Company Files\THE EDGE SCHOOL.QBW"</definedName>
    <definedName name="QBENDDATE" localSheetId="0">20260630</definedName>
    <definedName name="QBHEADERSONSCREEN" localSheetId="0">FALSE</definedName>
    <definedName name="QBMETADATASIZE" localSheetId="0">5924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"31c92df3f5a946d1a6f09722e4cf2c3c"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9</definedName>
    <definedName name="QBREPORTSUBCOLAXIS" localSheetId="0">0</definedName>
    <definedName name="QBREPORTTYPE" localSheetId="0">5</definedName>
    <definedName name="QBROWHEADERS" localSheetId="0">6</definedName>
    <definedName name="QBSTARTDATE" localSheetId="0">20250701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3" i="1" l="1"/>
  <c r="G94" i="1"/>
  <c r="G93" i="1"/>
  <c r="G88" i="1"/>
  <c r="G87" i="1"/>
  <c r="G86" i="1"/>
  <c r="G78" i="1"/>
  <c r="G77" i="1"/>
  <c r="G71" i="1"/>
  <c r="G68" i="1"/>
  <c r="G61" i="1"/>
  <c r="G59" i="1"/>
  <c r="G54" i="1"/>
  <c r="G46" i="1"/>
  <c r="G44" i="1"/>
  <c r="G32" i="1"/>
  <c r="G28" i="1"/>
  <c r="G35" i="1" s="1"/>
  <c r="G37" i="1" s="1"/>
  <c r="G47" i="1" s="1"/>
  <c r="G62" i="1" s="1"/>
  <c r="G21" i="1"/>
  <c r="G16" i="1"/>
  <c r="G11" i="1"/>
</calcChain>
</file>

<file path=xl/sharedStrings.xml><?xml version="1.0" encoding="utf-8"?>
<sst xmlns="http://schemas.openxmlformats.org/spreadsheetml/2006/main" count="94" uniqueCount="94">
  <si>
    <t>Jun 30, 26</t>
  </si>
  <si>
    <t>ASSETS</t>
  </si>
  <si>
    <t>Current Assets</t>
  </si>
  <si>
    <t>Checking/Savings</t>
  </si>
  <si>
    <t>US Bank - BONDS</t>
  </si>
  <si>
    <t>Revenue - 147962000</t>
  </si>
  <si>
    <t>Bond Fund -147962001</t>
  </si>
  <si>
    <t>Tax/Insurance Fund 147962002</t>
  </si>
  <si>
    <t>Expense Fund - 147962004</t>
  </si>
  <si>
    <t>Initial Oper Res Fund 147962003</t>
  </si>
  <si>
    <t>Total US Bank - BONDS</t>
  </si>
  <si>
    <t>Chase Savings - 6879</t>
  </si>
  <si>
    <t>Chase Scholarship Account -6721</t>
  </si>
  <si>
    <t>Steven Nutt Memorial Scholarshi</t>
  </si>
  <si>
    <t>Chase Scholarship Account -6721 - Other</t>
  </si>
  <si>
    <t>Total Chase Scholarship Account -6721</t>
  </si>
  <si>
    <t>Chase Student Org- 8825</t>
  </si>
  <si>
    <t>Interact Club</t>
  </si>
  <si>
    <t>Student Council NW</t>
  </si>
  <si>
    <t>Student Council</t>
  </si>
  <si>
    <t>Total Chase Student Org- 8825</t>
  </si>
  <si>
    <t>Chase Operating - 8775</t>
  </si>
  <si>
    <t>0042 Unrestricted funds</t>
  </si>
  <si>
    <t>Extracurricular Tax Credit</t>
  </si>
  <si>
    <t>Undesignated</t>
  </si>
  <si>
    <t>Student Leadership</t>
  </si>
  <si>
    <t>Athletics</t>
  </si>
  <si>
    <t>Total Extracurricular Tax Credit</t>
  </si>
  <si>
    <t>Basketball</t>
  </si>
  <si>
    <t>Board Designated</t>
  </si>
  <si>
    <t>PCC Courses</t>
  </si>
  <si>
    <t>Total Board Designated</t>
  </si>
  <si>
    <t>Instructional Improvement</t>
  </si>
  <si>
    <t>Prop 301</t>
  </si>
  <si>
    <t>Total Chase Operating - 8775</t>
  </si>
  <si>
    <t>1040 · Cash/checks on hand</t>
  </si>
  <si>
    <t>Total Checking/Savings</t>
  </si>
  <si>
    <t>Other Current Assets</t>
  </si>
  <si>
    <t>Due from Others</t>
  </si>
  <si>
    <t>Security Deposit</t>
  </si>
  <si>
    <t>0137 · Due from Federal</t>
  </si>
  <si>
    <t>0139 · E-Rate</t>
  </si>
  <si>
    <t>0137 · Due from Federal - Other</t>
  </si>
  <si>
    <t>Total 0137 · Due from Federal</t>
  </si>
  <si>
    <t>1450 · Prepaid Expenses</t>
  </si>
  <si>
    <t>Total Other Current Assets</t>
  </si>
  <si>
    <t>Total Current Assets</t>
  </si>
  <si>
    <t>Fixed Assets</t>
  </si>
  <si>
    <t>9002  Leasehold Improvements</t>
  </si>
  <si>
    <t>9004 - Land</t>
  </si>
  <si>
    <t>9000 · Furniture and Equipment</t>
  </si>
  <si>
    <t>9001 · Buildings &amp; Improvements</t>
  </si>
  <si>
    <t>9003 · Accumulated Depreciation</t>
  </si>
  <si>
    <t>Total Fixed Assets</t>
  </si>
  <si>
    <t>Other Assets</t>
  </si>
  <si>
    <t>Finance Lease Asset</t>
  </si>
  <si>
    <t>Accumulated Amortization</t>
  </si>
  <si>
    <t>Finance Lease Asset - Other</t>
  </si>
  <si>
    <t>Total Finance Lease Asset</t>
  </si>
  <si>
    <t>Operating Right of Use Asset</t>
  </si>
  <si>
    <t>Total Other Assets</t>
  </si>
  <si>
    <t>TOTAL ASSETS</t>
  </si>
  <si>
    <t>LIABILITIES &amp; EQUITY</t>
  </si>
  <si>
    <t>Liabilities</t>
  </si>
  <si>
    <t>Current Liabilities</t>
  </si>
  <si>
    <t>Accounts Payable</t>
  </si>
  <si>
    <t>2010 · Accounts Payable</t>
  </si>
  <si>
    <t>Total Accounts Payable</t>
  </si>
  <si>
    <t>Credit Cards</t>
  </si>
  <si>
    <t>Chase Corporate</t>
  </si>
  <si>
    <t>Total Credit Cards</t>
  </si>
  <si>
    <t>Other Current Liabilities</t>
  </si>
  <si>
    <t>Unearned revenue</t>
  </si>
  <si>
    <t>Due to Student Organization</t>
  </si>
  <si>
    <t>2110 · Accrued Payroll</t>
  </si>
  <si>
    <t>2120 · Accrued Paid Leave</t>
  </si>
  <si>
    <t>Total Other Current Liabilities</t>
  </si>
  <si>
    <t>Total Current Liabilities</t>
  </si>
  <si>
    <t>Long Term Liabilities</t>
  </si>
  <si>
    <t>Finance Lease Liability</t>
  </si>
  <si>
    <t>Operating Lease Liability</t>
  </si>
  <si>
    <t>Bonds</t>
  </si>
  <si>
    <t>Discount on bond proceeds</t>
  </si>
  <si>
    <t>Debt issuance costs</t>
  </si>
  <si>
    <t>Bonds - Other</t>
  </si>
  <si>
    <t>Total Bonds</t>
  </si>
  <si>
    <t>Total Long Term Liabilities</t>
  </si>
  <si>
    <t>Total Liabilities</t>
  </si>
  <si>
    <t>Equity</t>
  </si>
  <si>
    <t>0330 · General Retained Earnings</t>
  </si>
  <si>
    <t>3001 · Opening Bal Equity</t>
  </si>
  <si>
    <t>Net Income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</si>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</sst>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5" xfId="0" applyNumberFormat="1" applyFont="1" applyBorder="1"/>
    <xf numFmtId="164" fontId="1" fillId="0" borderId="4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/>
    <xf numFmtId="39" fontId="0" fillId="0" borderId="0" xfId="0" applyNumberFormat="1"/>
  </cellXfs>
  <cellStyles count="2">
    <cellStyle name="Normal" xfId="0" builtinId="0"/>
    <cellStyle name="Normal 2" xfId="1" xr:uid="{CA07BC5C-E553-4CE4-9828-23A2C330D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88900</xdr:colOff>
          <xdr:row>1</xdr:row>
          <xdr:rowOff>38100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88900</xdr:colOff>
          <xdr:row>1</xdr:row>
          <xdr:rowOff>38100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E8BC-5181-4FAB-82CB-BAD92FAEA7B9}">
  <sheetPr codeName="Sheet1"/>
  <dimension ref="A1:I95"/>
  <sheetViews>
    <sheetView showGridLines="0" tabSelected="1" workbookViewId="0">
      <pane xSplit="6" ySplit="1" topLeftCell="G70" activePane="bottomRight" state="frozenSplit"/>
      <selection pane="topRight" activeCell="G1" sqref="G1"/>
      <selection pane="bottomLeft" activeCell="A2" sqref="A2"/>
      <selection pane="bottomRight" activeCell="J78" sqref="J78"/>
    </sheetView>
  </sheetViews>
  <sheetFormatPr defaultRowHeight="14.5" x14ac:dyDescent="0.35"/>
  <cols>
    <col min="1" max="5" width="3" style="7" customWidth="1"/>
    <col min="6" max="6" width="27.54296875" style="7" customWidth="1"/>
    <col min="7" max="7" width="9.54296875" bestFit="1" customWidth="1"/>
    <col min="9" max="9" width="10.1796875" bestFit="1" customWidth="1"/>
  </cols>
  <sheetData>
    <row r="1" spans="1:7" s="10" customFormat="1" ht="15" thickBot="1" x14ac:dyDescent="0.4">
      <c r="A1" s="8"/>
      <c r="B1" s="8"/>
      <c r="C1" s="8"/>
      <c r="D1" s="8"/>
      <c r="E1" s="8"/>
      <c r="F1" s="8"/>
      <c r="G1" s="9" t="s">
        <v>0</v>
      </c>
    </row>
    <row r="2" spans="1:7" ht="15" thickTop="1" x14ac:dyDescent="0.35">
      <c r="A2" s="1" t="s">
        <v>1</v>
      </c>
      <c r="B2" s="1"/>
      <c r="C2" s="1"/>
      <c r="D2" s="1"/>
      <c r="E2" s="1"/>
      <c r="F2" s="1"/>
      <c r="G2" s="2"/>
    </row>
    <row r="3" spans="1:7" x14ac:dyDescent="0.35">
      <c r="A3" s="1"/>
      <c r="B3" s="1" t="s">
        <v>2</v>
      </c>
      <c r="C3" s="1"/>
      <c r="D3" s="1"/>
      <c r="E3" s="1"/>
      <c r="F3" s="1"/>
      <c r="G3" s="2"/>
    </row>
    <row r="4" spans="1:7" x14ac:dyDescent="0.35">
      <c r="A4" s="1"/>
      <c r="B4" s="1"/>
      <c r="C4" s="1" t="s">
        <v>3</v>
      </c>
      <c r="D4" s="1"/>
      <c r="E4" s="1"/>
      <c r="F4" s="1"/>
      <c r="G4" s="2"/>
    </row>
    <row r="5" spans="1:7" x14ac:dyDescent="0.35">
      <c r="A5" s="1"/>
      <c r="B5" s="1"/>
      <c r="C5" s="1"/>
      <c r="D5" s="1" t="s">
        <v>4</v>
      </c>
      <c r="E5" s="1"/>
      <c r="F5" s="1"/>
      <c r="G5" s="2"/>
    </row>
    <row r="6" spans="1:7" x14ac:dyDescent="0.35">
      <c r="A6" s="1"/>
      <c r="B6" s="1"/>
      <c r="C6" s="1"/>
      <c r="D6" s="1"/>
      <c r="E6" s="1" t="s">
        <v>5</v>
      </c>
      <c r="F6" s="1"/>
      <c r="G6" s="2">
        <v>-0.06</v>
      </c>
    </row>
    <row r="7" spans="1:7" x14ac:dyDescent="0.35">
      <c r="A7" s="1"/>
      <c r="B7" s="1"/>
      <c r="C7" s="1"/>
      <c r="D7" s="1"/>
      <c r="E7" s="1" t="s">
        <v>6</v>
      </c>
      <c r="F7" s="1"/>
      <c r="G7" s="2">
        <v>3744.88</v>
      </c>
    </row>
    <row r="8" spans="1:7" x14ac:dyDescent="0.35">
      <c r="A8" s="1"/>
      <c r="B8" s="1"/>
      <c r="C8" s="1"/>
      <c r="D8" s="1"/>
      <c r="E8" s="1" t="s">
        <v>7</v>
      </c>
      <c r="F8" s="1"/>
      <c r="G8" s="2">
        <v>32487.17</v>
      </c>
    </row>
    <row r="9" spans="1:7" x14ac:dyDescent="0.35">
      <c r="A9" s="1"/>
      <c r="B9" s="1"/>
      <c r="C9" s="1"/>
      <c r="D9" s="1"/>
      <c r="E9" s="1" t="s">
        <v>8</v>
      </c>
      <c r="F9" s="1"/>
      <c r="G9" s="2">
        <v>9198.24</v>
      </c>
    </row>
    <row r="10" spans="1:7" ht="15" thickBot="1" x14ac:dyDescent="0.4">
      <c r="A10" s="1"/>
      <c r="B10" s="1"/>
      <c r="C10" s="1"/>
      <c r="D10" s="1"/>
      <c r="E10" s="1" t="s">
        <v>9</v>
      </c>
      <c r="F10" s="1"/>
      <c r="G10" s="3">
        <v>9001.89</v>
      </c>
    </row>
    <row r="11" spans="1:7" x14ac:dyDescent="0.35">
      <c r="A11" s="1"/>
      <c r="B11" s="1"/>
      <c r="C11" s="1"/>
      <c r="D11" s="1" t="s">
        <v>10</v>
      </c>
      <c r="E11" s="1"/>
      <c r="F11" s="1"/>
      <c r="G11" s="2">
        <f>ROUND(SUM(G5:G10),5)</f>
        <v>54432.12</v>
      </c>
    </row>
    <row r="12" spans="1:7" x14ac:dyDescent="0.35">
      <c r="A12" s="1"/>
      <c r="B12" s="1"/>
      <c r="C12" s="1"/>
      <c r="D12" s="1" t="s">
        <v>11</v>
      </c>
      <c r="E12" s="1"/>
      <c r="F12" s="1"/>
      <c r="G12" s="2">
        <v>130227.4</v>
      </c>
    </row>
    <row r="13" spans="1:7" x14ac:dyDescent="0.35">
      <c r="A13" s="1"/>
      <c r="B13" s="1"/>
      <c r="C13" s="1"/>
      <c r="D13" s="1" t="s">
        <v>12</v>
      </c>
      <c r="E13" s="1"/>
      <c r="F13" s="1"/>
      <c r="G13" s="2"/>
    </row>
    <row r="14" spans="1:7" x14ac:dyDescent="0.35">
      <c r="A14" s="1"/>
      <c r="B14" s="1"/>
      <c r="C14" s="1"/>
      <c r="D14" s="1"/>
      <c r="E14" s="1" t="s">
        <v>13</v>
      </c>
      <c r="F14" s="1"/>
      <c r="G14" s="2">
        <v>6294.02</v>
      </c>
    </row>
    <row r="15" spans="1:7" ht="15" thickBot="1" x14ac:dyDescent="0.4">
      <c r="A15" s="1"/>
      <c r="B15" s="1"/>
      <c r="C15" s="1"/>
      <c r="D15" s="1"/>
      <c r="E15" s="1" t="s">
        <v>14</v>
      </c>
      <c r="F15" s="1"/>
      <c r="G15" s="3">
        <v>5519.53</v>
      </c>
    </row>
    <row r="16" spans="1:7" x14ac:dyDescent="0.35">
      <c r="A16" s="1"/>
      <c r="B16" s="1"/>
      <c r="C16" s="1"/>
      <c r="D16" s="1" t="s">
        <v>15</v>
      </c>
      <c r="E16" s="1"/>
      <c r="F16" s="1"/>
      <c r="G16" s="2">
        <f>ROUND(SUM(G13:G15),5)</f>
        <v>11813.55</v>
      </c>
    </row>
    <row r="17" spans="1:7" x14ac:dyDescent="0.35">
      <c r="A17" s="1"/>
      <c r="B17" s="1"/>
      <c r="C17" s="1"/>
      <c r="D17" s="1" t="s">
        <v>16</v>
      </c>
      <c r="E17" s="1"/>
      <c r="F17" s="1"/>
      <c r="G17" s="2"/>
    </row>
    <row r="18" spans="1:7" x14ac:dyDescent="0.35">
      <c r="A18" s="1"/>
      <c r="B18" s="1"/>
      <c r="C18" s="1"/>
      <c r="D18" s="1"/>
      <c r="E18" s="1" t="s">
        <v>17</v>
      </c>
      <c r="F18" s="1"/>
      <c r="G18" s="2">
        <v>40</v>
      </c>
    </row>
    <row r="19" spans="1:7" x14ac:dyDescent="0.35">
      <c r="A19" s="1"/>
      <c r="B19" s="1"/>
      <c r="C19" s="1"/>
      <c r="D19" s="1"/>
      <c r="E19" s="1" t="s">
        <v>18</v>
      </c>
      <c r="F19" s="1"/>
      <c r="G19" s="2">
        <v>212.71</v>
      </c>
    </row>
    <row r="20" spans="1:7" ht="15" thickBot="1" x14ac:dyDescent="0.4">
      <c r="A20" s="1"/>
      <c r="B20" s="1"/>
      <c r="C20" s="1"/>
      <c r="D20" s="1"/>
      <c r="E20" s="1" t="s">
        <v>19</v>
      </c>
      <c r="F20" s="1"/>
      <c r="G20" s="3">
        <v>-89.9</v>
      </c>
    </row>
    <row r="21" spans="1:7" x14ac:dyDescent="0.35">
      <c r="A21" s="1"/>
      <c r="B21" s="1"/>
      <c r="C21" s="1"/>
      <c r="D21" s="1" t="s">
        <v>20</v>
      </c>
      <c r="E21" s="1"/>
      <c r="F21" s="1"/>
      <c r="G21" s="2">
        <f>ROUND(SUM(G17:G20),5)</f>
        <v>162.81</v>
      </c>
    </row>
    <row r="22" spans="1:7" x14ac:dyDescent="0.35">
      <c r="A22" s="1"/>
      <c r="B22" s="1"/>
      <c r="C22" s="1"/>
      <c r="D22" s="1" t="s">
        <v>21</v>
      </c>
      <c r="E22" s="1"/>
      <c r="F22" s="1"/>
      <c r="G22" s="2"/>
    </row>
    <row r="23" spans="1:7" x14ac:dyDescent="0.35">
      <c r="A23" s="1"/>
      <c r="B23" s="1"/>
      <c r="C23" s="1"/>
      <c r="D23" s="1"/>
      <c r="E23" s="1" t="s">
        <v>22</v>
      </c>
      <c r="F23" s="1"/>
      <c r="G23" s="2">
        <f>46613.2+8408.55</f>
        <v>55021.75</v>
      </c>
    </row>
    <row r="24" spans="1:7" x14ac:dyDescent="0.35">
      <c r="A24" s="1"/>
      <c r="B24" s="1"/>
      <c r="C24" s="1"/>
      <c r="D24" s="1"/>
      <c r="E24" s="1" t="s">
        <v>23</v>
      </c>
      <c r="F24" s="1"/>
      <c r="G24" s="2"/>
    </row>
    <row r="25" spans="1:7" x14ac:dyDescent="0.35">
      <c r="A25" s="1"/>
      <c r="B25" s="1"/>
      <c r="C25" s="1"/>
      <c r="D25" s="1"/>
      <c r="E25" s="1"/>
      <c r="F25" s="1" t="s">
        <v>24</v>
      </c>
      <c r="G25" s="2">
        <v>0</v>
      </c>
    </row>
    <row r="26" spans="1:7" x14ac:dyDescent="0.35">
      <c r="A26" s="1"/>
      <c r="B26" s="1"/>
      <c r="C26" s="1"/>
      <c r="D26" s="1"/>
      <c r="E26" s="1"/>
      <c r="F26" s="1" t="s">
        <v>25</v>
      </c>
      <c r="G26" s="2">
        <v>3881.63</v>
      </c>
    </row>
    <row r="27" spans="1:7" ht="15" thickBot="1" x14ac:dyDescent="0.4">
      <c r="A27" s="1"/>
      <c r="B27" s="1"/>
      <c r="C27" s="1"/>
      <c r="D27" s="1"/>
      <c r="E27" s="1"/>
      <c r="F27" s="1" t="s">
        <v>26</v>
      </c>
      <c r="G27" s="3">
        <v>154.84</v>
      </c>
    </row>
    <row r="28" spans="1:7" x14ac:dyDescent="0.35">
      <c r="A28" s="1"/>
      <c r="B28" s="1"/>
      <c r="C28" s="1"/>
      <c r="D28" s="1"/>
      <c r="E28" s="1" t="s">
        <v>27</v>
      </c>
      <c r="F28" s="1"/>
      <c r="G28" s="2">
        <f>ROUND(SUM(G24:G27),5)</f>
        <v>4036.47</v>
      </c>
    </row>
    <row r="29" spans="1:7" x14ac:dyDescent="0.35">
      <c r="A29" s="1"/>
      <c r="B29" s="1"/>
      <c r="C29" s="1"/>
      <c r="D29" s="1"/>
      <c r="E29" s="1" t="s">
        <v>28</v>
      </c>
      <c r="F29" s="1"/>
      <c r="G29" s="2">
        <v>379.74</v>
      </c>
    </row>
    <row r="30" spans="1:7" x14ac:dyDescent="0.35">
      <c r="A30" s="1"/>
      <c r="B30" s="1"/>
      <c r="C30" s="1"/>
      <c r="D30" s="1"/>
      <c r="E30" s="1" t="s">
        <v>29</v>
      </c>
      <c r="F30" s="1"/>
      <c r="G30" s="2"/>
    </row>
    <row r="31" spans="1:7" ht="15" thickBot="1" x14ac:dyDescent="0.4">
      <c r="A31" s="1"/>
      <c r="B31" s="1"/>
      <c r="C31" s="1"/>
      <c r="D31" s="1"/>
      <c r="E31" s="1"/>
      <c r="F31" s="1" t="s">
        <v>30</v>
      </c>
      <c r="G31" s="3">
        <v>146.69999999999999</v>
      </c>
    </row>
    <row r="32" spans="1:7" x14ac:dyDescent="0.35">
      <c r="A32" s="1"/>
      <c r="B32" s="1"/>
      <c r="C32" s="1"/>
      <c r="D32" s="1"/>
      <c r="E32" s="1" t="s">
        <v>31</v>
      </c>
      <c r="F32" s="1"/>
      <c r="G32" s="2">
        <f>ROUND(SUM(G30:G31),5)</f>
        <v>146.69999999999999</v>
      </c>
    </row>
    <row r="33" spans="1:7" x14ac:dyDescent="0.35">
      <c r="A33" s="1"/>
      <c r="B33" s="1"/>
      <c r="C33" s="1"/>
      <c r="D33" s="1"/>
      <c r="E33" s="1" t="s">
        <v>32</v>
      </c>
      <c r="F33" s="1"/>
      <c r="G33" s="2">
        <v>1146.98</v>
      </c>
    </row>
    <row r="34" spans="1:7" ht="15" thickBot="1" x14ac:dyDescent="0.4">
      <c r="A34" s="1"/>
      <c r="B34" s="1"/>
      <c r="C34" s="1"/>
      <c r="D34" s="1"/>
      <c r="E34" s="1" t="s">
        <v>33</v>
      </c>
      <c r="F34" s="1"/>
      <c r="G34" s="3">
        <v>3886.94</v>
      </c>
    </row>
    <row r="35" spans="1:7" x14ac:dyDescent="0.35">
      <c r="A35" s="1"/>
      <c r="B35" s="1"/>
      <c r="C35" s="1"/>
      <c r="D35" s="1" t="s">
        <v>34</v>
      </c>
      <c r="E35" s="1"/>
      <c r="F35" s="1"/>
      <c r="G35" s="2">
        <f>ROUND(SUM(G22:G23)+SUM(G28:G29)+SUM(G32:G34),5)</f>
        <v>64618.58</v>
      </c>
    </row>
    <row r="36" spans="1:7" ht="15" thickBot="1" x14ac:dyDescent="0.4">
      <c r="A36" s="1"/>
      <c r="B36" s="1"/>
      <c r="C36" s="1"/>
      <c r="D36" s="1" t="s">
        <v>35</v>
      </c>
      <c r="E36" s="1"/>
      <c r="F36" s="1"/>
      <c r="G36" s="3">
        <v>35</v>
      </c>
    </row>
    <row r="37" spans="1:7" x14ac:dyDescent="0.35">
      <c r="A37" s="1"/>
      <c r="B37" s="1"/>
      <c r="C37" s="1" t="s">
        <v>36</v>
      </c>
      <c r="D37" s="1"/>
      <c r="E37" s="1"/>
      <c r="F37" s="1"/>
      <c r="G37" s="2">
        <f>ROUND(G4+SUM(G11:G12)+G16+G21+SUM(G35:G36),5)</f>
        <v>261289.46</v>
      </c>
    </row>
    <row r="38" spans="1:7" x14ac:dyDescent="0.35">
      <c r="A38" s="1"/>
      <c r="B38" s="1"/>
      <c r="C38" s="1" t="s">
        <v>37</v>
      </c>
      <c r="D38" s="1"/>
      <c r="E38" s="1"/>
      <c r="F38" s="1"/>
      <c r="G38" s="2"/>
    </row>
    <row r="39" spans="1:7" x14ac:dyDescent="0.35">
      <c r="A39" s="1"/>
      <c r="B39" s="1"/>
      <c r="C39" s="1"/>
      <c r="D39" s="1" t="s">
        <v>38</v>
      </c>
      <c r="E39" s="1"/>
      <c r="F39" s="1"/>
      <c r="G39" s="2">
        <v>5000</v>
      </c>
    </row>
    <row r="40" spans="1:7" x14ac:dyDescent="0.35">
      <c r="A40" s="1"/>
      <c r="B40" s="1"/>
      <c r="C40" s="1"/>
      <c r="D40" s="1" t="s">
        <v>39</v>
      </c>
      <c r="E40" s="1"/>
      <c r="F40" s="1"/>
      <c r="G40" s="2">
        <v>5412.8</v>
      </c>
    </row>
    <row r="41" spans="1:7" x14ac:dyDescent="0.35">
      <c r="A41" s="1"/>
      <c r="B41" s="1"/>
      <c r="C41" s="1"/>
      <c r="D41" s="1" t="s">
        <v>40</v>
      </c>
      <c r="E41" s="1"/>
      <c r="F41" s="1"/>
      <c r="G41" s="2"/>
    </row>
    <row r="42" spans="1:7" x14ac:dyDescent="0.35">
      <c r="A42" s="1"/>
      <c r="B42" s="1"/>
      <c r="C42" s="1"/>
      <c r="D42" s="1"/>
      <c r="E42" s="1" t="s">
        <v>41</v>
      </c>
      <c r="F42" s="1"/>
      <c r="G42" s="2">
        <v>2048</v>
      </c>
    </row>
    <row r="43" spans="1:7" ht="15" thickBot="1" x14ac:dyDescent="0.4">
      <c r="A43" s="1"/>
      <c r="B43" s="1"/>
      <c r="C43" s="1"/>
      <c r="D43" s="1"/>
      <c r="E43" s="1" t="s">
        <v>42</v>
      </c>
      <c r="F43" s="1"/>
      <c r="G43" s="3">
        <v>415</v>
      </c>
    </row>
    <row r="44" spans="1:7" x14ac:dyDescent="0.35">
      <c r="A44" s="1"/>
      <c r="B44" s="1"/>
      <c r="C44" s="1"/>
      <c r="D44" s="1" t="s">
        <v>43</v>
      </c>
      <c r="E44" s="1"/>
      <c r="F44" s="1"/>
      <c r="G44" s="2">
        <f>ROUND(SUM(G41:G43),5)</f>
        <v>2463</v>
      </c>
    </row>
    <row r="45" spans="1:7" ht="15" thickBot="1" x14ac:dyDescent="0.4">
      <c r="A45" s="1"/>
      <c r="B45" s="1"/>
      <c r="C45" s="1"/>
      <c r="D45" s="1" t="s">
        <v>44</v>
      </c>
      <c r="E45" s="1"/>
      <c r="F45" s="1"/>
      <c r="G45" s="2">
        <v>8619.56</v>
      </c>
    </row>
    <row r="46" spans="1:7" ht="15" thickBot="1" x14ac:dyDescent="0.4">
      <c r="A46" s="1"/>
      <c r="B46" s="1"/>
      <c r="C46" s="1" t="s">
        <v>45</v>
      </c>
      <c r="D46" s="1"/>
      <c r="E46" s="1"/>
      <c r="F46" s="1"/>
      <c r="G46" s="4">
        <f>ROUND(SUM(G38:G40)+SUM(G44:G45),5)</f>
        <v>21495.360000000001</v>
      </c>
    </row>
    <row r="47" spans="1:7" x14ac:dyDescent="0.35">
      <c r="A47" s="1"/>
      <c r="B47" s="1" t="s">
        <v>46</v>
      </c>
      <c r="C47" s="1"/>
      <c r="D47" s="1"/>
      <c r="E47" s="1"/>
      <c r="F47" s="1"/>
      <c r="G47" s="2">
        <f>ROUND(G3+G37+G46,5)</f>
        <v>282784.82</v>
      </c>
    </row>
    <row r="48" spans="1:7" x14ac:dyDescent="0.35">
      <c r="A48" s="1"/>
      <c r="B48" s="1" t="s">
        <v>47</v>
      </c>
      <c r="C48" s="1"/>
      <c r="D48" s="1"/>
      <c r="E48" s="1"/>
      <c r="F48" s="1"/>
      <c r="G48" s="2"/>
    </row>
    <row r="49" spans="1:7" x14ac:dyDescent="0.35">
      <c r="A49" s="1"/>
      <c r="B49" s="1"/>
      <c r="C49" s="1" t="s">
        <v>48</v>
      </c>
      <c r="D49" s="1"/>
      <c r="E49" s="1"/>
      <c r="F49" s="1"/>
      <c r="G49" s="2">
        <v>123093.98</v>
      </c>
    </row>
    <row r="50" spans="1:7" x14ac:dyDescent="0.35">
      <c r="A50" s="1"/>
      <c r="B50" s="1"/>
      <c r="C50" s="1" t="s">
        <v>49</v>
      </c>
      <c r="D50" s="1"/>
      <c r="E50" s="1"/>
      <c r="F50" s="1"/>
      <c r="G50" s="2">
        <v>420000</v>
      </c>
    </row>
    <row r="51" spans="1:7" x14ac:dyDescent="0.35">
      <c r="A51" s="1"/>
      <c r="B51" s="1"/>
      <c r="C51" s="1" t="s">
        <v>50</v>
      </c>
      <c r="D51" s="1"/>
      <c r="E51" s="1"/>
      <c r="F51" s="1"/>
      <c r="G51" s="2">
        <v>152005.67000000001</v>
      </c>
    </row>
    <row r="52" spans="1:7" x14ac:dyDescent="0.35">
      <c r="A52" s="1"/>
      <c r="B52" s="1"/>
      <c r="C52" s="1" t="s">
        <v>51</v>
      </c>
      <c r="D52" s="1"/>
      <c r="E52" s="1"/>
      <c r="F52" s="1"/>
      <c r="G52" s="2">
        <v>3766025.39</v>
      </c>
    </row>
    <row r="53" spans="1:7" ht="15" thickBot="1" x14ac:dyDescent="0.4">
      <c r="A53" s="1"/>
      <c r="B53" s="1"/>
      <c r="C53" s="1" t="s">
        <v>52</v>
      </c>
      <c r="D53" s="1"/>
      <c r="E53" s="1"/>
      <c r="F53" s="1"/>
      <c r="G53" s="3">
        <v>-1944347.71</v>
      </c>
    </row>
    <row r="54" spans="1:7" x14ac:dyDescent="0.35">
      <c r="A54" s="1"/>
      <c r="B54" s="1" t="s">
        <v>53</v>
      </c>
      <c r="C54" s="1"/>
      <c r="D54" s="1"/>
      <c r="E54" s="1"/>
      <c r="F54" s="1"/>
      <c r="G54" s="2">
        <f>ROUND(SUM(G48:G53),5)</f>
        <v>2516777.33</v>
      </c>
    </row>
    <row r="55" spans="1:7" x14ac:dyDescent="0.35">
      <c r="A55" s="1"/>
      <c r="B55" s="1" t="s">
        <v>54</v>
      </c>
      <c r="C55" s="1"/>
      <c r="D55" s="1"/>
      <c r="E55" s="1"/>
      <c r="F55" s="1"/>
      <c r="G55" s="2"/>
    </row>
    <row r="56" spans="1:7" x14ac:dyDescent="0.35">
      <c r="A56" s="1"/>
      <c r="B56" s="1"/>
      <c r="C56" s="1" t="s">
        <v>55</v>
      </c>
      <c r="D56" s="1"/>
      <c r="E56" s="1"/>
      <c r="F56" s="1"/>
      <c r="G56" s="2"/>
    </row>
    <row r="57" spans="1:7" x14ac:dyDescent="0.35">
      <c r="A57" s="1"/>
      <c r="B57" s="1"/>
      <c r="C57" s="1"/>
      <c r="D57" s="1" t="s">
        <v>56</v>
      </c>
      <c r="E57" s="1"/>
      <c r="F57" s="1"/>
      <c r="G57" s="2">
        <v>-5674.7</v>
      </c>
    </row>
    <row r="58" spans="1:7" ht="15" thickBot="1" x14ac:dyDescent="0.4">
      <c r="A58" s="1"/>
      <c r="B58" s="1"/>
      <c r="C58" s="1"/>
      <c r="D58" s="1" t="s">
        <v>57</v>
      </c>
      <c r="E58" s="1"/>
      <c r="F58" s="1"/>
      <c r="G58" s="3">
        <v>19861.560000000001</v>
      </c>
    </row>
    <row r="59" spans="1:7" x14ac:dyDescent="0.35">
      <c r="A59" s="1"/>
      <c r="B59" s="1"/>
      <c r="C59" s="1" t="s">
        <v>58</v>
      </c>
      <c r="D59" s="1"/>
      <c r="E59" s="1"/>
      <c r="F59" s="1"/>
      <c r="G59" s="2">
        <f>ROUND(SUM(G56:G58),5)</f>
        <v>14186.86</v>
      </c>
    </row>
    <row r="60" spans="1:7" ht="15" thickBot="1" x14ac:dyDescent="0.4">
      <c r="A60" s="1"/>
      <c r="B60" s="1"/>
      <c r="C60" s="1" t="s">
        <v>59</v>
      </c>
      <c r="D60" s="1"/>
      <c r="E60" s="1"/>
      <c r="F60" s="1"/>
      <c r="G60" s="2">
        <v>71422.02</v>
      </c>
    </row>
    <row r="61" spans="1:7" ht="15" thickBot="1" x14ac:dyDescent="0.4">
      <c r="A61" s="1"/>
      <c r="B61" s="1" t="s">
        <v>60</v>
      </c>
      <c r="C61" s="1"/>
      <c r="D61" s="1"/>
      <c r="E61" s="1"/>
      <c r="F61" s="1"/>
      <c r="G61" s="5">
        <f>ROUND(G55+SUM(G59:G60),5)</f>
        <v>85608.88</v>
      </c>
    </row>
    <row r="62" spans="1:7" s="7" customFormat="1" ht="11" thickBot="1" x14ac:dyDescent="0.3">
      <c r="A62" s="1" t="s">
        <v>61</v>
      </c>
      <c r="B62" s="1"/>
      <c r="C62" s="1"/>
      <c r="D62" s="1"/>
      <c r="E62" s="1"/>
      <c r="F62" s="1"/>
      <c r="G62" s="6">
        <f>ROUND(G2+G47+G54+G61,5)</f>
        <v>2885171.03</v>
      </c>
    </row>
    <row r="63" spans="1:7" ht="15" thickTop="1" x14ac:dyDescent="0.35">
      <c r="A63" s="1" t="s">
        <v>62</v>
      </c>
      <c r="B63" s="1"/>
      <c r="C63" s="1"/>
      <c r="D63" s="1"/>
      <c r="E63" s="1"/>
      <c r="F63" s="1"/>
      <c r="G63" s="2"/>
    </row>
    <row r="64" spans="1:7" x14ac:dyDescent="0.35">
      <c r="A64" s="1"/>
      <c r="B64" s="1" t="s">
        <v>63</v>
      </c>
      <c r="C64" s="1"/>
      <c r="D64" s="1"/>
      <c r="E64" s="1"/>
      <c r="F64" s="1"/>
      <c r="G64" s="2"/>
    </row>
    <row r="65" spans="1:7" x14ac:dyDescent="0.35">
      <c r="A65" s="1"/>
      <c r="B65" s="1"/>
      <c r="C65" s="1" t="s">
        <v>64</v>
      </c>
      <c r="D65" s="1"/>
      <c r="E65" s="1"/>
      <c r="F65" s="1"/>
      <c r="G65" s="2"/>
    </row>
    <row r="66" spans="1:7" x14ac:dyDescent="0.35">
      <c r="A66" s="1"/>
      <c r="B66" s="1"/>
      <c r="C66" s="1"/>
      <c r="D66" s="1" t="s">
        <v>65</v>
      </c>
      <c r="E66" s="1"/>
      <c r="F66" s="1"/>
      <c r="G66" s="2"/>
    </row>
    <row r="67" spans="1:7" ht="15" thickBot="1" x14ac:dyDescent="0.4">
      <c r="A67" s="1"/>
      <c r="B67" s="1"/>
      <c r="C67" s="1"/>
      <c r="D67" s="1"/>
      <c r="E67" s="1" t="s">
        <v>66</v>
      </c>
      <c r="F67" s="1"/>
      <c r="G67" s="3">
        <v>30030.13</v>
      </c>
    </row>
    <row r="68" spans="1:7" x14ac:dyDescent="0.35">
      <c r="A68" s="1"/>
      <c r="B68" s="1"/>
      <c r="C68" s="1"/>
      <c r="D68" s="1" t="s">
        <v>67</v>
      </c>
      <c r="E68" s="1"/>
      <c r="F68" s="1"/>
      <c r="G68" s="2">
        <f>ROUND(SUM(G66:G67),5)</f>
        <v>30030.13</v>
      </c>
    </row>
    <row r="69" spans="1:7" x14ac:dyDescent="0.35">
      <c r="A69" s="1"/>
      <c r="B69" s="1"/>
      <c r="C69" s="1"/>
      <c r="D69" s="1" t="s">
        <v>68</v>
      </c>
      <c r="E69" s="1"/>
      <c r="F69" s="1"/>
      <c r="G69" s="2"/>
    </row>
    <row r="70" spans="1:7" ht="15" thickBot="1" x14ac:dyDescent="0.4">
      <c r="A70" s="1"/>
      <c r="B70" s="1"/>
      <c r="C70" s="1"/>
      <c r="D70" s="1"/>
      <c r="E70" s="1" t="s">
        <v>69</v>
      </c>
      <c r="F70" s="1"/>
      <c r="G70" s="3">
        <v>6050.22</v>
      </c>
    </row>
    <row r="71" spans="1:7" x14ac:dyDescent="0.35">
      <c r="A71" s="1"/>
      <c r="B71" s="1"/>
      <c r="C71" s="1"/>
      <c r="D71" s="1" t="s">
        <v>70</v>
      </c>
      <c r="E71" s="1"/>
      <c r="F71" s="1"/>
      <c r="G71" s="2">
        <f>ROUND(SUM(G69:G70),5)</f>
        <v>6050.22</v>
      </c>
    </row>
    <row r="72" spans="1:7" x14ac:dyDescent="0.35">
      <c r="A72" s="1"/>
      <c r="B72" s="1"/>
      <c r="C72" s="1"/>
      <c r="D72" s="1" t="s">
        <v>71</v>
      </c>
      <c r="E72" s="1"/>
      <c r="F72" s="1"/>
      <c r="G72" s="2"/>
    </row>
    <row r="73" spans="1:7" x14ac:dyDescent="0.35">
      <c r="A73" s="1"/>
      <c r="B73" s="1"/>
      <c r="C73" s="1"/>
      <c r="D73" s="1"/>
      <c r="E73" s="1" t="s">
        <v>72</v>
      </c>
      <c r="F73" s="1"/>
      <c r="G73" s="2">
        <v>262942.38</v>
      </c>
    </row>
    <row r="74" spans="1:7" x14ac:dyDescent="0.35">
      <c r="A74" s="1"/>
      <c r="B74" s="1"/>
      <c r="C74" s="1"/>
      <c r="D74" s="1"/>
      <c r="E74" s="1" t="s">
        <v>73</v>
      </c>
      <c r="F74" s="1"/>
      <c r="G74" s="2">
        <v>162.81</v>
      </c>
    </row>
    <row r="75" spans="1:7" x14ac:dyDescent="0.35">
      <c r="A75" s="1"/>
      <c r="B75" s="1"/>
      <c r="C75" s="1"/>
      <c r="D75" s="1"/>
      <c r="E75" s="1" t="s">
        <v>74</v>
      </c>
      <c r="F75" s="1"/>
      <c r="G75" s="2">
        <v>47442.42</v>
      </c>
    </row>
    <row r="76" spans="1:7" ht="15" thickBot="1" x14ac:dyDescent="0.4">
      <c r="A76" s="1"/>
      <c r="B76" s="1"/>
      <c r="C76" s="1"/>
      <c r="D76" s="1"/>
      <c r="E76" s="1" t="s">
        <v>75</v>
      </c>
      <c r="F76" s="1"/>
      <c r="G76" s="2">
        <v>32140.19</v>
      </c>
    </row>
    <row r="77" spans="1:7" ht="15" thickBot="1" x14ac:dyDescent="0.4">
      <c r="A77" s="1"/>
      <c r="B77" s="1"/>
      <c r="C77" s="1"/>
      <c r="D77" s="1" t="s">
        <v>76</v>
      </c>
      <c r="E77" s="1"/>
      <c r="F77" s="1"/>
      <c r="G77" s="4">
        <f>ROUND(SUM(G72:G76),5)</f>
        <v>342687.8</v>
      </c>
    </row>
    <row r="78" spans="1:7" x14ac:dyDescent="0.35">
      <c r="A78" s="1"/>
      <c r="B78" s="1"/>
      <c r="C78" s="1" t="s">
        <v>77</v>
      </c>
      <c r="D78" s="1"/>
      <c r="E78" s="1"/>
      <c r="F78" s="1"/>
      <c r="G78" s="2">
        <f>ROUND(G65+G68+G71+G77,5)</f>
        <v>378768.15</v>
      </c>
    </row>
    <row r="79" spans="1:7" x14ac:dyDescent="0.35">
      <c r="A79" s="1"/>
      <c r="B79" s="1"/>
      <c r="C79" s="1" t="s">
        <v>78</v>
      </c>
      <c r="D79" s="1"/>
      <c r="E79" s="1"/>
      <c r="F79" s="1"/>
      <c r="G79" s="2"/>
    </row>
    <row r="80" spans="1:7" x14ac:dyDescent="0.35">
      <c r="A80" s="1"/>
      <c r="B80" s="1"/>
      <c r="C80" s="1"/>
      <c r="D80" s="1" t="s">
        <v>79</v>
      </c>
      <c r="E80" s="1"/>
      <c r="F80" s="1"/>
      <c r="G80" s="2">
        <v>14353.02</v>
      </c>
    </row>
    <row r="81" spans="1:9" x14ac:dyDescent="0.35">
      <c r="A81" s="1"/>
      <c r="B81" s="1"/>
      <c r="C81" s="1"/>
      <c r="D81" s="1" t="s">
        <v>80</v>
      </c>
      <c r="E81" s="1"/>
      <c r="F81" s="1"/>
      <c r="G81" s="2">
        <v>78876.28</v>
      </c>
    </row>
    <row r="82" spans="1:9" x14ac:dyDescent="0.35">
      <c r="A82" s="1"/>
      <c r="B82" s="1"/>
      <c r="C82" s="1"/>
      <c r="D82" s="1" t="s">
        <v>81</v>
      </c>
      <c r="E82" s="1"/>
      <c r="F82" s="1"/>
      <c r="G82" s="2"/>
    </row>
    <row r="83" spans="1:9" x14ac:dyDescent="0.35">
      <c r="A83" s="1"/>
      <c r="B83" s="1"/>
      <c r="C83" s="1"/>
      <c r="D83" s="1"/>
      <c r="E83" s="1" t="s">
        <v>82</v>
      </c>
      <c r="F83" s="1"/>
      <c r="G83" s="2">
        <v>-40659.800000000003</v>
      </c>
      <c r="I83" s="12"/>
    </row>
    <row r="84" spans="1:9" x14ac:dyDescent="0.35">
      <c r="A84" s="1"/>
      <c r="B84" s="1"/>
      <c r="C84" s="1"/>
      <c r="D84" s="1"/>
      <c r="E84" s="1" t="s">
        <v>83</v>
      </c>
      <c r="F84" s="1"/>
      <c r="G84" s="2">
        <v>-82762.37</v>
      </c>
      <c r="H84" s="11"/>
      <c r="I84" s="12"/>
    </row>
    <row r="85" spans="1:9" ht="15" thickBot="1" x14ac:dyDescent="0.4">
      <c r="A85" s="1"/>
      <c r="B85" s="1"/>
      <c r="C85" s="1"/>
      <c r="D85" s="1"/>
      <c r="E85" s="1" t="s">
        <v>84</v>
      </c>
      <c r="F85" s="1"/>
      <c r="G85" s="2">
        <v>2775000</v>
      </c>
    </row>
    <row r="86" spans="1:9" ht="15" thickBot="1" x14ac:dyDescent="0.4">
      <c r="A86" s="1"/>
      <c r="B86" s="1"/>
      <c r="C86" s="1"/>
      <c r="D86" s="1" t="s">
        <v>85</v>
      </c>
      <c r="E86" s="1"/>
      <c r="F86" s="1"/>
      <c r="G86" s="5">
        <f>ROUND(SUM(G82:G85),5)</f>
        <v>2651577.83</v>
      </c>
    </row>
    <row r="87" spans="1:9" ht="15" thickBot="1" x14ac:dyDescent="0.4">
      <c r="A87" s="1"/>
      <c r="B87" s="1"/>
      <c r="C87" s="1" t="s">
        <v>86</v>
      </c>
      <c r="D87" s="1"/>
      <c r="E87" s="1"/>
      <c r="F87" s="1"/>
      <c r="G87" s="4">
        <f>ROUND(SUM(G79:G81)+G86,5)</f>
        <v>2744807.13</v>
      </c>
    </row>
    <row r="88" spans="1:9" x14ac:dyDescent="0.35">
      <c r="A88" s="1"/>
      <c r="B88" s="1" t="s">
        <v>87</v>
      </c>
      <c r="C88" s="1"/>
      <c r="D88" s="1"/>
      <c r="E88" s="1"/>
      <c r="F88" s="1"/>
      <c r="G88" s="2">
        <f>ROUND(G64+G78+G87,5)</f>
        <v>3123575.28</v>
      </c>
    </row>
    <row r="89" spans="1:9" x14ac:dyDescent="0.35">
      <c r="A89" s="1"/>
      <c r="B89" s="1" t="s">
        <v>88</v>
      </c>
      <c r="C89" s="1"/>
      <c r="D89" s="1"/>
      <c r="E89" s="1"/>
      <c r="F89" s="1"/>
      <c r="G89" s="2"/>
    </row>
    <row r="90" spans="1:9" x14ac:dyDescent="0.35">
      <c r="A90" s="1"/>
      <c r="B90" s="1"/>
      <c r="C90" s="1" t="s">
        <v>89</v>
      </c>
      <c r="D90" s="1"/>
      <c r="E90" s="1"/>
      <c r="F90" s="1"/>
      <c r="G90" s="2">
        <v>-167366.32</v>
      </c>
    </row>
    <row r="91" spans="1:9" x14ac:dyDescent="0.35">
      <c r="A91" s="1"/>
      <c r="B91" s="1"/>
      <c r="C91" s="1" t="s">
        <v>90</v>
      </c>
      <c r="D91" s="1"/>
      <c r="E91" s="1"/>
      <c r="F91" s="1"/>
      <c r="G91" s="2">
        <v>-381.06</v>
      </c>
    </row>
    <row r="92" spans="1:9" ht="15" thickBot="1" x14ac:dyDescent="0.4">
      <c r="A92" s="1"/>
      <c r="B92" s="1"/>
      <c r="C92" s="1" t="s">
        <v>91</v>
      </c>
      <c r="D92" s="1"/>
      <c r="E92" s="1"/>
      <c r="F92" s="1"/>
      <c r="G92" s="2">
        <v>-70656.87</v>
      </c>
    </row>
    <row r="93" spans="1:9" ht="15" thickBot="1" x14ac:dyDescent="0.4">
      <c r="A93" s="1"/>
      <c r="B93" s="1" t="s">
        <v>92</v>
      </c>
      <c r="C93" s="1"/>
      <c r="D93" s="1"/>
      <c r="E93" s="1"/>
      <c r="F93" s="1"/>
      <c r="G93" s="5">
        <f>ROUND(SUM(G89:G92),5)</f>
        <v>-238404.25</v>
      </c>
    </row>
    <row r="94" spans="1:9" s="7" customFormat="1" ht="11" thickBot="1" x14ac:dyDescent="0.3">
      <c r="A94" s="1" t="s">
        <v>93</v>
      </c>
      <c r="B94" s="1"/>
      <c r="C94" s="1"/>
      <c r="D94" s="1"/>
      <c r="E94" s="1"/>
      <c r="F94" s="1"/>
      <c r="G94" s="6">
        <f>ROUND(G63+G88+G93,5)</f>
        <v>2885171.03</v>
      </c>
    </row>
    <row r="95" spans="1:9" ht="15" thickTop="1" x14ac:dyDescent="0.35"/>
  </sheetData>
  <pageMargins left="0.7" right="0.7" top="0.75" bottom="0.75" header="0.1" footer="0.3"/>
  <pageSetup orientation="portrait" r:id="rId1"/>
  <headerFooter>
    <oddHeader>&amp;L&amp;"Arial,Bold"&amp;8 8:00 PM
&amp;"Arial,Bold"&amp;8 08/10/26
&amp;"Arial,Bold"&amp;8 Accrual Basis&amp;C&amp;"Arial,Bold"&amp;12 THE EDGE SCHOOL, INC.
&amp;"Arial,Bold"&amp;14 Balance Sheet
&amp;"Arial,Bold"&amp;10 As of June 30,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88900</xdr:colOff>
                <xdr:row>1</xdr:row>
                <xdr:rowOff>38100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88900</xdr:colOff>
                <xdr:row>1</xdr:row>
                <xdr:rowOff>38100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Ortiz</dc:creator>
  <cp:lastModifiedBy>Anne Ortiz</cp:lastModifiedBy>
  <dcterms:created xsi:type="dcterms:W3CDTF">2026-08-11T03:00:35Z</dcterms:created>
  <dcterms:modified xsi:type="dcterms:W3CDTF">2026-08-15T06:38:13Z</dcterms:modified>
</cp:coreProperties>
</file>